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60" windowWidth="17175" windowHeight="16065" tabRatio="433"/>
  </bookViews>
  <sheets>
    <sheet name="Sheet1" sheetId="1" r:id="rId1"/>
    <sheet name="Sheet2" sheetId="2" r:id="rId2"/>
    <sheet name="Sheet3" sheetId="3" r:id="rId3"/>
  </sheets>
  <calcPr calcId="125725"/>
</workbook>
</file>

<file path=xl/calcChain.xml><?xml version="1.0" encoding="utf-8"?>
<calcChain xmlns="http://schemas.openxmlformats.org/spreadsheetml/2006/main">
  <c r="L88" i="1"/>
  <c r="L85"/>
  <c r="I88"/>
  <c r="K88" s="1"/>
  <c r="I85"/>
  <c r="K85" s="1"/>
  <c r="N85" s="1"/>
  <c r="I82"/>
  <c r="K82" s="1"/>
  <c r="N88" l="1"/>
  <c r="N82"/>
  <c r="W76"/>
  <c r="W74"/>
  <c r="F94" l="1"/>
  <c r="G94"/>
  <c r="N93" s="1"/>
  <c r="G97"/>
  <c r="F97"/>
  <c r="N91"/>
  <c r="N95" l="1"/>
  <c r="N97" s="1"/>
</calcChain>
</file>

<file path=xl/sharedStrings.xml><?xml version="1.0" encoding="utf-8"?>
<sst xmlns="http://schemas.openxmlformats.org/spreadsheetml/2006/main" count="81" uniqueCount="57">
  <si>
    <t>AAA</t>
  </si>
  <si>
    <t>AA</t>
  </si>
  <si>
    <t xml:space="preserve">Energy in Joules = (1.225 x 1.150) x (1 h x 60 m/h x 60 s/m) = 5,072 Joules </t>
  </si>
  <si>
    <t>1.5 Volt @ 2,850 mAh = 1.5 V @ 2.6 Ah</t>
  </si>
  <si>
    <t>1.5 Volt &amp; 1.150 mAh =  1.5 V @ 1.15 Ah</t>
  </si>
  <si>
    <t xml:space="preserve">Energy in Joules = (1.225 x 2.850) x (1 h x 60 m/h x 60 s/m) = 12,569 Joules </t>
  </si>
  <si>
    <t xml:space="preserve"> = </t>
  </si>
  <si>
    <t>Microprocessor:</t>
  </si>
  <si>
    <t>Pump:</t>
  </si>
  <si>
    <t xml:space="preserve"> = &gt;</t>
  </si>
  <si>
    <t xml:space="preserve"> ===========</t>
  </si>
  <si>
    <t>Battery Configurations:</t>
  </si>
  <si>
    <t>Flush Sensor:</t>
  </si>
  <si>
    <t xml:space="preserve">Surplus Power =  </t>
  </si>
  <si>
    <t xml:space="preserve">% Surplus Power =  </t>
  </si>
  <si>
    <t>LIQUA-FLUSH POWER CONSUMPTION (for 1 year)</t>
  </si>
  <si>
    <t>Amps</t>
  </si>
  <si>
    <t>Volts</t>
  </si>
  <si>
    <t>Watts</t>
  </si>
  <si>
    <t xml:space="preserve">2 @ AAA  </t>
  </si>
  <si>
    <t xml:space="preserve">4 @ AAA  </t>
  </si>
  <si>
    <t xml:space="preserve">2 @ AA  </t>
  </si>
  <si>
    <t xml:space="preserve">4 @ AA  </t>
  </si>
  <si>
    <t>Seconds/year</t>
  </si>
  <si>
    <t>Joules/year</t>
  </si>
  <si>
    <t xml:space="preserve">Total Joules per Year =  </t>
  </si>
  <si>
    <r>
      <t>Energy</t>
    </r>
    <r>
      <rPr>
        <sz val="10"/>
        <color theme="1"/>
        <rFont val="Times New Roman"/>
        <family val="1"/>
      </rPr>
      <t>:  1 Joule = 1 Watt x 1 Second</t>
    </r>
  </si>
  <si>
    <r>
      <t>Power</t>
    </r>
    <r>
      <rPr>
        <sz val="10"/>
        <color theme="1"/>
        <rFont val="Times New Roman"/>
        <family val="1"/>
      </rPr>
      <t xml:space="preserve">:  1 Watt = 1 Volt x 1 Amp </t>
    </r>
  </si>
  <si>
    <r>
      <t>Seconds in a year</t>
    </r>
    <r>
      <rPr>
        <sz val="10"/>
        <color theme="1"/>
        <rFont val="Times New Roman"/>
        <family val="1"/>
      </rPr>
      <t xml:space="preserve">: </t>
    </r>
  </si>
  <si>
    <t xml:space="preserve">S/Y = (60 seconds/1 minute) x (60 minutes/1 hour) x (24 hours/1 day) x (365 days/1 year) =  </t>
  </si>
  <si>
    <t>60 s/m x 60 m/h x 24 h/d x 365 d = 31,536,000 seconds/year</t>
  </si>
  <si>
    <r>
      <t>Battery</t>
    </r>
    <r>
      <rPr>
        <sz val="10"/>
        <color theme="1"/>
        <rFont val="Times New Roman"/>
        <family val="1"/>
      </rPr>
      <t>:  1 – AAA Size Alkaline Battery @ 1.5 Volt @ 1,150 mAh = 1.5 V @ 1.15Ah</t>
    </r>
  </si>
  <si>
    <t>An AA battery’s voltage will drop from 1.5V to 0.9V over its life. The discharge curve is relatively linear in that range, so the average voltage is 1.225 V.  The energy stored in the battery is:</t>
  </si>
  <si>
    <t xml:space="preserve">Energy (in Joules) =  J = W x S = (V x A) x S = </t>
  </si>
  <si>
    <t>(1.225 x 1.150) x (1 h x 60 m/h x 60 s/m) = 5,072 Joules</t>
  </si>
  <si>
    <r>
      <t xml:space="preserve">A battery pack of four AAA batteries = 4 @ x 5,072 J = </t>
    </r>
    <r>
      <rPr>
        <b/>
        <u/>
        <sz val="10"/>
        <color theme="1"/>
        <rFont val="Times New Roman"/>
        <family val="1"/>
      </rPr>
      <t>20,286 Joules</t>
    </r>
  </si>
  <si>
    <r>
      <t>Battery</t>
    </r>
    <r>
      <rPr>
        <sz val="10"/>
        <color theme="1"/>
        <rFont val="Times New Roman"/>
        <family val="1"/>
      </rPr>
      <t>:  1 – AA Size Alkaline Battery @ 1.5 Volt @ 2,850 mAh = 1.5 V @ 2.85 Ah</t>
    </r>
  </si>
  <si>
    <t>(1.225 x 2.850) x (1 h x 60 m/h x 60 s/m) = 12,569 Joules</t>
  </si>
  <si>
    <r>
      <t xml:space="preserve">A battery pack of four AA batteries = 4 @ x 12,569 J = </t>
    </r>
    <r>
      <rPr>
        <b/>
        <u/>
        <sz val="10"/>
        <color theme="1"/>
        <rFont val="Times New Roman"/>
        <family val="1"/>
      </rPr>
      <t>50,275 Joules</t>
    </r>
  </si>
  <si>
    <r>
      <t>Microprocessor</t>
    </r>
    <r>
      <rPr>
        <sz val="10"/>
        <color theme="1"/>
        <rFont val="Times New Roman"/>
        <family val="1"/>
      </rPr>
      <t>:  Draws 17 uA = .000017 A</t>
    </r>
  </si>
  <si>
    <t>Energy required to operate the microprocessor for 1 year:</t>
  </si>
  <si>
    <t xml:space="preserve">Energy (in Joules)/year =  J/(1 year) = W x S = (V x A) S/year = </t>
  </si>
  <si>
    <t xml:space="preserve">(6 V x .000017 A) x 31,536,000 S/year = </t>
  </si>
  <si>
    <r>
      <t xml:space="preserve">6 x .000017 x 31,536,000 = </t>
    </r>
    <r>
      <rPr>
        <b/>
        <u/>
        <sz val="10"/>
        <color rgb="FF0070C0"/>
        <rFont val="Times New Roman"/>
        <family val="1"/>
      </rPr>
      <t>3,217 Joules/year</t>
    </r>
  </si>
  <si>
    <r>
      <t>Pump</t>
    </r>
    <r>
      <rPr>
        <sz val="10"/>
        <color theme="1"/>
        <rFont val="Times New Roman"/>
        <family val="1"/>
      </rPr>
      <t>:  Draws 30 mA = .030 A</t>
    </r>
  </si>
  <si>
    <t>Energy required to operate the pump for 255 minutes which will be its consumption for a year, (If the pump must operate for 3 seconds for each cycle, then the pump would operate for 3 x 5,110 = 15,330 seconds per year, which is 255 minutes of continuous duty):</t>
  </si>
  <si>
    <t xml:space="preserve">Energy (in Joules)/year =  J  = W x S = (V x A) S = </t>
  </si>
  <si>
    <t xml:space="preserve">(6 V x 0.030 A) x 255 minutes x (60 seconds/1 minute) = </t>
  </si>
  <si>
    <r>
      <t>6 x  0.030 x 255 x 60 =</t>
    </r>
    <r>
      <rPr>
        <b/>
        <sz val="10"/>
        <color rgb="FFC00000"/>
        <rFont val="Times New Roman"/>
        <family val="1"/>
      </rPr>
      <t xml:space="preserve">  </t>
    </r>
    <r>
      <rPr>
        <b/>
        <u/>
        <sz val="10"/>
        <color rgb="FF00B050"/>
        <rFont val="Times New Roman"/>
        <family val="1"/>
      </rPr>
      <t>2,754 Joules/year</t>
    </r>
  </si>
  <si>
    <r>
      <t>Sensor</t>
    </r>
    <r>
      <rPr>
        <sz val="10"/>
        <color theme="1"/>
        <rFont val="Times New Roman"/>
        <family val="1"/>
      </rPr>
      <t>:  Draws 165 uA = .000165 A</t>
    </r>
  </si>
  <si>
    <t>Energy required to operate the sensor for 1 year:</t>
  </si>
  <si>
    <t xml:space="preserve">Energy (in Joules)/year =  J  = W x S = (V x A) S/year= </t>
  </si>
  <si>
    <t xml:space="preserve">(6 V x 0. 000165 A) x 31,536,000 S/year = </t>
  </si>
  <si>
    <r>
      <t>6 x 0. 000165 x 31,536,000 =</t>
    </r>
    <r>
      <rPr>
        <b/>
        <sz val="10"/>
        <color rgb="FFC00000"/>
        <rFont val="Times New Roman"/>
        <family val="1"/>
      </rPr>
      <t xml:space="preserve">  </t>
    </r>
    <r>
      <rPr>
        <b/>
        <u/>
        <sz val="10"/>
        <color rgb="FFC00000"/>
        <rFont val="Times New Roman"/>
        <family val="1"/>
      </rPr>
      <t>31,330 Joules/year</t>
    </r>
  </si>
  <si>
    <t xml:space="preserve">4 @ AAA Batteries =  </t>
  </si>
  <si>
    <t>LIQUA-FLUSH™ POWER CALCULATIONS</t>
  </si>
  <si>
    <t>ZYCAD®</t>
  </si>
</sst>
</file>

<file path=xl/styles.xml><?xml version="1.0" encoding="utf-8"?>
<styleSheet xmlns="http://schemas.openxmlformats.org/spreadsheetml/2006/main">
  <numFmts count="2">
    <numFmt numFmtId="43" formatCode="_(* #,##0.00_);_(* \(#,##0.00\);_(* &quot;-&quot;??_);_(@_)"/>
    <numFmt numFmtId="164" formatCode="_(* #,##0_);_(* \(#,##0\);_(* &quot;-&quot;??_);_(@_)"/>
  </numFmts>
  <fonts count="1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u/>
      <sz val="11"/>
      <color theme="1"/>
      <name val="Calibri"/>
      <family val="2"/>
      <scheme val="minor"/>
    </font>
    <font>
      <u/>
      <sz val="10"/>
      <color theme="1"/>
      <name val="Times New Roman"/>
      <family val="1"/>
    </font>
    <font>
      <sz val="10"/>
      <color theme="1"/>
      <name val="Times New Roman"/>
      <family val="1"/>
    </font>
    <font>
      <b/>
      <u/>
      <sz val="10"/>
      <color theme="1"/>
      <name val="Times New Roman"/>
      <family val="1"/>
    </font>
    <font>
      <b/>
      <u/>
      <sz val="10"/>
      <color rgb="FF0070C0"/>
      <name val="Times New Roman"/>
      <family val="1"/>
    </font>
    <font>
      <b/>
      <sz val="10"/>
      <color rgb="FFC00000"/>
      <name val="Times New Roman"/>
      <family val="1"/>
    </font>
    <font>
      <b/>
      <u/>
      <sz val="10"/>
      <color rgb="FF00B050"/>
      <name val="Times New Roman"/>
      <family val="1"/>
    </font>
    <font>
      <b/>
      <u/>
      <sz val="10"/>
      <color rgb="FFC00000"/>
      <name val="Times New Roman"/>
      <family val="1"/>
    </font>
    <font>
      <b/>
      <sz val="24"/>
      <color theme="1"/>
      <name val="Calibri"/>
      <family val="2"/>
      <scheme val="minor"/>
    </font>
    <font>
      <sz val="11"/>
      <name val="Calibri"/>
      <family val="2"/>
      <scheme val="minor"/>
    </font>
    <font>
      <b/>
      <sz val="36"/>
      <color rgb="FFFF0000"/>
      <name val="Arial Black"/>
      <family val="2"/>
    </font>
  </fonts>
  <fills count="13">
    <fill>
      <patternFill patternType="none"/>
    </fill>
    <fill>
      <patternFill patternType="gray125"/>
    </fill>
    <fill>
      <patternFill patternType="solid">
        <fgColor rgb="FFFFFFCC"/>
        <bgColor indexed="64"/>
      </patternFill>
    </fill>
    <fill>
      <patternFill patternType="solid">
        <fgColor theme="1"/>
        <bgColor indexed="64"/>
      </patternFill>
    </fill>
    <fill>
      <patternFill patternType="solid">
        <fgColor rgb="FFCCFFCC"/>
        <bgColor indexed="64"/>
      </patternFill>
    </fill>
    <fill>
      <patternFill patternType="solid">
        <fgColor theme="0"/>
        <bgColor indexed="64"/>
      </patternFill>
    </fill>
    <fill>
      <patternFill patternType="solid">
        <fgColor rgb="FFFF0000"/>
        <bgColor indexed="64"/>
      </patternFill>
    </fill>
    <fill>
      <patternFill patternType="solid">
        <fgColor rgb="FFCCECFF"/>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rgb="FFC00000"/>
        <bgColor indexed="64"/>
      </patternFill>
    </fill>
    <fill>
      <patternFill patternType="solid">
        <fgColor rgb="FFFFCCFF"/>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0" fillId="2" borderId="2" xfId="0" applyFill="1" applyBorder="1"/>
    <xf numFmtId="43" fontId="0" fillId="4" borderId="1" xfId="1" applyFont="1" applyFill="1" applyBorder="1"/>
    <xf numFmtId="0" fontId="3" fillId="5" borderId="0" xfId="0" applyFont="1" applyFill="1"/>
    <xf numFmtId="0" fontId="0" fillId="5" borderId="0" xfId="0" applyFill="1"/>
    <xf numFmtId="0" fontId="0" fillId="5" borderId="0" xfId="0" applyFill="1" applyAlignment="1">
      <alignment horizontal="center"/>
    </xf>
    <xf numFmtId="0" fontId="0" fillId="0" borderId="0" xfId="0" applyFill="1" applyBorder="1"/>
    <xf numFmtId="0" fontId="2" fillId="3" borderId="2" xfId="0" applyFont="1" applyFill="1" applyBorder="1" applyAlignment="1">
      <alignment horizontal="right"/>
    </xf>
    <xf numFmtId="0" fontId="0" fillId="5" borderId="6" xfId="0" applyFill="1" applyBorder="1"/>
    <xf numFmtId="0" fontId="0" fillId="5" borderId="0" xfId="0" applyFill="1" applyBorder="1"/>
    <xf numFmtId="0" fontId="0" fillId="5" borderId="7" xfId="0" applyFill="1" applyBorder="1"/>
    <xf numFmtId="0" fontId="0" fillId="5" borderId="0" xfId="0" applyFill="1" applyBorder="1" applyAlignment="1">
      <alignment horizontal="center"/>
    </xf>
    <xf numFmtId="1" fontId="0" fillId="5" borderId="0" xfId="0" applyNumberFormat="1" applyFill="1" applyBorder="1" applyAlignment="1">
      <alignment horizontal="right"/>
    </xf>
    <xf numFmtId="0" fontId="0" fillId="5" borderId="0" xfId="0" applyFill="1" applyBorder="1" applyAlignment="1">
      <alignment horizontal="right"/>
    </xf>
    <xf numFmtId="0" fontId="0" fillId="5" borderId="8" xfId="0" applyFill="1" applyBorder="1"/>
    <xf numFmtId="0" fontId="0" fillId="5" borderId="9" xfId="0" applyFill="1" applyBorder="1"/>
    <xf numFmtId="0" fontId="0" fillId="5" borderId="10" xfId="0" applyFill="1" applyBorder="1"/>
    <xf numFmtId="0" fontId="4" fillId="3" borderId="3" xfId="0" applyFont="1" applyFill="1" applyBorder="1"/>
    <xf numFmtId="0" fontId="4" fillId="3" borderId="4" xfId="0" applyFont="1" applyFill="1" applyBorder="1"/>
    <xf numFmtId="0" fontId="4" fillId="3" borderId="5" xfId="0" applyFont="1" applyFill="1" applyBorder="1"/>
    <xf numFmtId="0" fontId="5" fillId="3" borderId="4" xfId="0" applyFont="1" applyFill="1" applyBorder="1"/>
    <xf numFmtId="0" fontId="6" fillId="5" borderId="0" xfId="0" applyFont="1" applyFill="1" applyBorder="1"/>
    <xf numFmtId="9" fontId="0" fillId="0" borderId="1" xfId="2" applyFont="1" applyFill="1" applyBorder="1"/>
    <xf numFmtId="0" fontId="7" fillId="0" borderId="0" xfId="0" applyFont="1" applyAlignment="1">
      <alignment horizontal="left"/>
    </xf>
    <xf numFmtId="0" fontId="8" fillId="0" borderId="0" xfId="0" applyFont="1" applyAlignment="1">
      <alignment horizontal="left"/>
    </xf>
    <xf numFmtId="0" fontId="0" fillId="5" borderId="0" xfId="0" applyFill="1" applyAlignment="1">
      <alignment horizontal="left"/>
    </xf>
    <xf numFmtId="0" fontId="0" fillId="0" borderId="0" xfId="0" applyAlignment="1">
      <alignment horizontal="left"/>
    </xf>
    <xf numFmtId="0" fontId="0" fillId="5" borderId="0" xfId="0" applyFill="1" applyBorder="1" applyAlignment="1">
      <alignment horizontal="left"/>
    </xf>
    <xf numFmtId="0" fontId="8" fillId="0" borderId="0" xfId="0" applyFont="1" applyBorder="1" applyAlignment="1">
      <alignment horizontal="left"/>
    </xf>
    <xf numFmtId="0" fontId="8" fillId="0" borderId="0" xfId="0" applyFont="1" applyFill="1" applyBorder="1" applyAlignment="1">
      <alignment horizontal="left"/>
    </xf>
    <xf numFmtId="0" fontId="0" fillId="0" borderId="0" xfId="0" applyFill="1" applyBorder="1" applyAlignment="1">
      <alignment horizontal="left"/>
    </xf>
    <xf numFmtId="0" fontId="0" fillId="0" borderId="0" xfId="0" applyBorder="1" applyAlignment="1">
      <alignment horizontal="left"/>
    </xf>
    <xf numFmtId="0" fontId="2" fillId="11" borderId="12" xfId="0" applyFont="1" applyFill="1" applyBorder="1"/>
    <xf numFmtId="0" fontId="4" fillId="11" borderId="11" xfId="0" applyFont="1" applyFill="1" applyBorder="1"/>
    <xf numFmtId="0" fontId="0" fillId="12" borderId="2" xfId="0" applyFill="1" applyBorder="1" applyAlignment="1">
      <alignment horizontal="center"/>
    </xf>
    <xf numFmtId="164" fontId="0" fillId="12" borderId="2" xfId="1" applyNumberFormat="1" applyFont="1" applyFill="1" applyBorder="1" applyAlignment="1">
      <alignment horizontal="center"/>
    </xf>
    <xf numFmtId="0" fontId="2" fillId="8" borderId="12" xfId="0" applyFont="1" applyFill="1" applyBorder="1"/>
    <xf numFmtId="0" fontId="4" fillId="8" borderId="11" xfId="0" applyFont="1" applyFill="1" applyBorder="1"/>
    <xf numFmtId="0" fontId="0" fillId="4" borderId="2" xfId="0" applyFill="1" applyBorder="1" applyAlignment="1">
      <alignment horizontal="center"/>
    </xf>
    <xf numFmtId="2" fontId="0" fillId="4" borderId="2" xfId="0" applyNumberFormat="1" applyFill="1" applyBorder="1" applyAlignment="1">
      <alignment horizontal="center"/>
    </xf>
    <xf numFmtId="164" fontId="0" fillId="4" borderId="2" xfId="1" applyNumberFormat="1" applyFont="1" applyFill="1" applyBorder="1" applyAlignment="1">
      <alignment horizontal="center"/>
    </xf>
    <xf numFmtId="0" fontId="2" fillId="9" borderId="12" xfId="0" applyFont="1" applyFill="1" applyBorder="1"/>
    <xf numFmtId="0" fontId="4" fillId="9" borderId="11" xfId="0" applyFont="1" applyFill="1" applyBorder="1"/>
    <xf numFmtId="0" fontId="0" fillId="7" borderId="2" xfId="0" applyFill="1" applyBorder="1" applyAlignment="1">
      <alignment horizontal="center"/>
    </xf>
    <xf numFmtId="164" fontId="0" fillId="7" borderId="2" xfId="1" applyNumberFormat="1" applyFont="1" applyFill="1" applyBorder="1" applyAlignment="1">
      <alignment horizontal="center"/>
    </xf>
    <xf numFmtId="164" fontId="0" fillId="8" borderId="2" xfId="1" applyNumberFormat="1" applyFont="1" applyFill="1" applyBorder="1" applyAlignment="1">
      <alignment horizontal="right"/>
    </xf>
    <xf numFmtId="164" fontId="0" fillId="9" borderId="2" xfId="1" applyNumberFormat="1" applyFont="1" applyFill="1" applyBorder="1" applyAlignment="1">
      <alignment horizontal="right"/>
    </xf>
    <xf numFmtId="164" fontId="0" fillId="11" borderId="2" xfId="1" applyNumberFormat="1" applyFont="1" applyFill="1" applyBorder="1" applyAlignment="1">
      <alignment horizontal="right"/>
    </xf>
    <xf numFmtId="164" fontId="0" fillId="0" borderId="1" xfId="0" applyNumberFormat="1" applyFill="1" applyBorder="1"/>
    <xf numFmtId="164" fontId="0" fillId="2" borderId="2" xfId="0" applyNumberFormat="1" applyFill="1" applyBorder="1" applyAlignment="1">
      <alignment horizontal="right"/>
    </xf>
    <xf numFmtId="164" fontId="0" fillId="10" borderId="2" xfId="0" applyNumberFormat="1" applyFill="1" applyBorder="1" applyAlignment="1">
      <alignment horizontal="right"/>
    </xf>
    <xf numFmtId="164" fontId="0" fillId="10" borderId="1" xfId="0" applyNumberFormat="1" applyFill="1" applyBorder="1"/>
    <xf numFmtId="0" fontId="14" fillId="5" borderId="0" xfId="0" applyFont="1" applyFill="1"/>
    <xf numFmtId="164" fontId="15" fillId="6" borderId="1" xfId="0" applyNumberFormat="1" applyFont="1" applyFill="1" applyBorder="1"/>
    <xf numFmtId="0" fontId="16" fillId="5" borderId="0" xfId="0" applyFont="1" applyFill="1"/>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FFFFCC"/>
      <color rgb="FFFFCCFF"/>
      <color rgb="FFCCFFCC"/>
      <color rgb="FFCCECFF"/>
      <color rgb="FFFFCC99"/>
      <color rgb="FFC0C0C0"/>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2:W98"/>
  <sheetViews>
    <sheetView showGridLines="0" tabSelected="1" workbookViewId="0">
      <selection activeCell="J12" sqref="J12"/>
    </sheetView>
  </sheetViews>
  <sheetFormatPr defaultRowHeight="15"/>
  <cols>
    <col min="1" max="2" width="9.140625" style="4"/>
    <col min="3" max="3" width="3.42578125" style="4" customWidth="1"/>
    <col min="4" max="4" width="9.140625" style="4"/>
    <col min="5" max="5" width="9.28515625" style="4" customWidth="1"/>
    <col min="6" max="6" width="11.7109375" style="4" customWidth="1"/>
    <col min="7" max="7" width="9.140625" style="4"/>
    <col min="8" max="8" width="3.42578125" style="4" customWidth="1"/>
    <col min="9" max="9" width="9.140625" style="4"/>
    <col min="10" max="10" width="5.140625" style="4" customWidth="1"/>
    <col min="11" max="11" width="9.140625" style="4"/>
    <col min="12" max="12" width="13.28515625" style="4" customWidth="1"/>
    <col min="13" max="13" width="3.42578125" style="4" customWidth="1"/>
    <col min="14" max="14" width="11" style="4" customWidth="1"/>
    <col min="15" max="15" width="3.42578125" style="4" customWidth="1"/>
    <col min="16" max="16" width="9.140625" style="4"/>
    <col min="17" max="17" width="11.85546875" style="4" customWidth="1"/>
    <col min="18" max="18" width="12" style="4" customWidth="1"/>
    <col min="19" max="21" width="9.140625" style="4"/>
    <col min="22" max="22" width="5.7109375" style="4" customWidth="1"/>
    <col min="23" max="23" width="14.42578125" style="4" customWidth="1"/>
    <col min="24" max="24" width="7.85546875" style="4" customWidth="1"/>
    <col min="25" max="25" width="10.5703125" style="4" bestFit="1" customWidth="1"/>
    <col min="26" max="16384" width="9.140625" style="4"/>
  </cols>
  <sheetData>
    <row r="2" spans="5:11" ht="55.5">
      <c r="E2" s="54" t="s">
        <v>56</v>
      </c>
    </row>
    <row r="4" spans="5:11" ht="31.5">
      <c r="E4" s="52" t="s">
        <v>55</v>
      </c>
    </row>
    <row r="7" spans="5:11">
      <c r="E7" s="25"/>
      <c r="F7" s="25"/>
      <c r="G7" s="25"/>
      <c r="H7" s="25"/>
      <c r="I7" s="25"/>
      <c r="J7" s="25"/>
      <c r="K7" s="25"/>
    </row>
    <row r="8" spans="5:11">
      <c r="E8" s="25"/>
      <c r="F8" s="25"/>
      <c r="G8" s="25"/>
      <c r="H8" s="25"/>
      <c r="I8" s="25"/>
      <c r="J8" s="25"/>
      <c r="K8" s="25"/>
    </row>
    <row r="9" spans="5:11">
      <c r="E9" s="23" t="s">
        <v>26</v>
      </c>
      <c r="F9" s="25"/>
      <c r="G9" s="25"/>
      <c r="H9" s="25"/>
      <c r="I9" s="25"/>
      <c r="J9" s="25"/>
      <c r="K9" s="25"/>
    </row>
    <row r="10" spans="5:11">
      <c r="E10" s="25"/>
      <c r="F10" s="25"/>
      <c r="G10" s="25"/>
      <c r="H10" s="25"/>
      <c r="I10" s="25"/>
      <c r="J10" s="25"/>
      <c r="K10" s="25"/>
    </row>
    <row r="11" spans="5:11">
      <c r="E11" s="23" t="s">
        <v>27</v>
      </c>
      <c r="F11" s="25"/>
      <c r="G11" s="25"/>
      <c r="H11" s="25"/>
      <c r="I11" s="25"/>
      <c r="J11" s="25"/>
      <c r="K11" s="25"/>
    </row>
    <row r="12" spans="5:11">
      <c r="E12" s="25"/>
      <c r="F12" s="25"/>
      <c r="G12" s="25"/>
      <c r="H12" s="25"/>
      <c r="I12" s="25"/>
      <c r="J12" s="25"/>
      <c r="K12" s="25"/>
    </row>
    <row r="13" spans="5:11">
      <c r="E13" s="23" t="s">
        <v>28</v>
      </c>
      <c r="F13" s="25"/>
      <c r="G13" s="25"/>
      <c r="H13" s="25"/>
      <c r="I13" s="25"/>
      <c r="J13" s="25"/>
      <c r="K13" s="25"/>
    </row>
    <row r="14" spans="5:11">
      <c r="E14" s="25"/>
      <c r="F14" s="25"/>
      <c r="G14" s="25"/>
      <c r="H14" s="25"/>
      <c r="I14" s="25"/>
      <c r="J14" s="25"/>
      <c r="K14" s="25"/>
    </row>
    <row r="15" spans="5:11" s="9" customFormat="1">
      <c r="E15" s="27"/>
      <c r="F15" s="29" t="s">
        <v>29</v>
      </c>
      <c r="G15" s="30"/>
      <c r="H15" s="30"/>
      <c r="I15" s="27"/>
      <c r="J15" s="27"/>
      <c r="K15" s="27"/>
    </row>
    <row r="16" spans="5:11" s="9" customFormat="1">
      <c r="E16" s="27"/>
      <c r="F16" s="29"/>
      <c r="G16" s="30"/>
      <c r="H16" s="30"/>
      <c r="I16" s="27"/>
      <c r="J16" s="27"/>
      <c r="K16" s="27"/>
    </row>
    <row r="17" spans="5:11" s="9" customFormat="1">
      <c r="E17" s="27"/>
      <c r="F17" s="29" t="s">
        <v>30</v>
      </c>
      <c r="G17" s="30"/>
      <c r="H17" s="30"/>
      <c r="I17" s="27"/>
      <c r="J17" s="27"/>
      <c r="K17" s="27"/>
    </row>
    <row r="18" spans="5:11">
      <c r="E18" s="25"/>
      <c r="F18" s="30"/>
      <c r="G18" s="30"/>
      <c r="H18" s="30"/>
      <c r="I18" s="27"/>
      <c r="J18" s="27"/>
      <c r="K18" s="27"/>
    </row>
    <row r="19" spans="5:11">
      <c r="E19" s="23" t="s">
        <v>31</v>
      </c>
      <c r="F19" s="27"/>
      <c r="G19" s="27"/>
      <c r="H19" s="27"/>
      <c r="I19" s="27"/>
      <c r="J19" s="27"/>
      <c r="K19" s="27"/>
    </row>
    <row r="20" spans="5:11">
      <c r="E20" s="25"/>
      <c r="F20" s="27"/>
      <c r="G20" s="27"/>
      <c r="H20" s="27"/>
      <c r="I20" s="27"/>
      <c r="J20" s="27"/>
      <c r="K20" s="27"/>
    </row>
    <row r="21" spans="5:11">
      <c r="E21" s="25"/>
      <c r="F21" s="28" t="s">
        <v>32</v>
      </c>
      <c r="G21" s="27"/>
      <c r="H21" s="27"/>
      <c r="I21" s="27"/>
      <c r="J21" s="27"/>
      <c r="K21" s="27"/>
    </row>
    <row r="22" spans="5:11">
      <c r="E22" s="25"/>
      <c r="F22" s="27"/>
      <c r="G22" s="27"/>
      <c r="H22" s="27"/>
      <c r="I22" s="27"/>
      <c r="J22" s="27"/>
      <c r="K22" s="27"/>
    </row>
    <row r="23" spans="5:11">
      <c r="E23" s="25"/>
      <c r="F23" s="28" t="s">
        <v>33</v>
      </c>
      <c r="G23" s="27"/>
      <c r="H23" s="27"/>
      <c r="I23" s="27"/>
      <c r="J23" s="27"/>
      <c r="K23" s="27"/>
    </row>
    <row r="24" spans="5:11">
      <c r="E24" s="25"/>
      <c r="F24" s="27"/>
      <c r="G24" s="27"/>
      <c r="H24" s="27"/>
      <c r="I24" s="27"/>
      <c r="J24" s="27"/>
      <c r="K24" s="27"/>
    </row>
    <row r="25" spans="5:11">
      <c r="E25" s="25"/>
      <c r="F25" s="28" t="s">
        <v>34</v>
      </c>
      <c r="G25" s="27"/>
      <c r="H25" s="27"/>
      <c r="I25" s="27"/>
      <c r="J25" s="27"/>
      <c r="K25" s="27"/>
    </row>
    <row r="26" spans="5:11">
      <c r="E26" s="25"/>
      <c r="F26" s="27"/>
      <c r="G26" s="27"/>
      <c r="H26" s="27"/>
      <c r="I26" s="27"/>
      <c r="J26" s="27"/>
      <c r="K26" s="27"/>
    </row>
    <row r="27" spans="5:11">
      <c r="E27" s="25"/>
      <c r="F27" s="28" t="s">
        <v>35</v>
      </c>
      <c r="G27" s="27"/>
      <c r="H27" s="27"/>
      <c r="I27" s="27"/>
      <c r="J27" s="27"/>
      <c r="K27" s="27"/>
    </row>
    <row r="28" spans="5:11">
      <c r="E28" s="25"/>
      <c r="F28" s="27"/>
      <c r="G28" s="27"/>
      <c r="H28" s="27"/>
      <c r="I28" s="27"/>
      <c r="J28" s="27"/>
      <c r="K28" s="27"/>
    </row>
    <row r="29" spans="5:11">
      <c r="E29" s="25"/>
      <c r="F29" s="27"/>
      <c r="G29" s="27"/>
      <c r="H29" s="27"/>
      <c r="I29" s="27"/>
      <c r="J29" s="27"/>
      <c r="K29" s="27"/>
    </row>
    <row r="30" spans="5:11">
      <c r="E30" s="23" t="s">
        <v>36</v>
      </c>
      <c r="F30" s="27"/>
      <c r="G30" s="27"/>
      <c r="H30" s="27"/>
      <c r="I30" s="27"/>
      <c r="J30" s="27"/>
      <c r="K30" s="27"/>
    </row>
    <row r="31" spans="5:11">
      <c r="E31" s="25"/>
      <c r="F31" s="27"/>
      <c r="G31" s="27"/>
      <c r="H31" s="27"/>
      <c r="I31" s="27"/>
      <c r="J31" s="27"/>
      <c r="K31" s="27"/>
    </row>
    <row r="32" spans="5:11">
      <c r="E32" s="25"/>
      <c r="F32" s="28" t="s">
        <v>32</v>
      </c>
      <c r="G32" s="27"/>
      <c r="H32" s="27"/>
      <c r="I32" s="27"/>
      <c r="J32" s="27"/>
      <c r="K32" s="27"/>
    </row>
    <row r="33" spans="5:11">
      <c r="E33" s="25"/>
      <c r="F33" s="28"/>
      <c r="G33" s="27"/>
      <c r="H33" s="27"/>
      <c r="I33" s="27"/>
      <c r="J33" s="27"/>
      <c r="K33" s="27"/>
    </row>
    <row r="34" spans="5:11">
      <c r="E34" s="25"/>
      <c r="F34" s="28" t="s">
        <v>33</v>
      </c>
      <c r="G34" s="27"/>
      <c r="H34" s="27"/>
      <c r="I34" s="27"/>
      <c r="J34" s="27"/>
      <c r="K34" s="27"/>
    </row>
    <row r="35" spans="5:11">
      <c r="E35" s="25"/>
      <c r="F35" s="28"/>
      <c r="G35" s="27"/>
      <c r="H35" s="27"/>
      <c r="I35" s="27"/>
      <c r="J35" s="27"/>
      <c r="K35" s="27"/>
    </row>
    <row r="36" spans="5:11">
      <c r="E36" s="25"/>
      <c r="F36" s="28" t="s">
        <v>37</v>
      </c>
      <c r="G36" s="27"/>
      <c r="H36" s="27"/>
      <c r="I36" s="27"/>
      <c r="J36" s="27"/>
      <c r="K36" s="27"/>
    </row>
    <row r="37" spans="5:11">
      <c r="E37" s="25"/>
      <c r="F37" s="28"/>
      <c r="G37" s="27"/>
      <c r="H37" s="27"/>
      <c r="I37" s="27"/>
      <c r="J37" s="27"/>
      <c r="K37" s="27"/>
    </row>
    <row r="38" spans="5:11">
      <c r="E38" s="25"/>
      <c r="F38" s="28" t="s">
        <v>38</v>
      </c>
      <c r="G38" s="27"/>
      <c r="H38" s="27"/>
      <c r="I38" s="27"/>
      <c r="J38" s="27"/>
      <c r="K38" s="27"/>
    </row>
    <row r="39" spans="5:11">
      <c r="E39" s="25"/>
      <c r="F39" s="27"/>
      <c r="G39" s="27"/>
      <c r="H39" s="27"/>
      <c r="I39" s="27"/>
      <c r="J39" s="27"/>
      <c r="K39" s="27"/>
    </row>
    <row r="40" spans="5:11">
      <c r="E40" s="25"/>
      <c r="F40" s="27"/>
      <c r="G40" s="27"/>
      <c r="H40" s="27"/>
      <c r="I40" s="27"/>
      <c r="J40" s="27"/>
      <c r="K40" s="27"/>
    </row>
    <row r="41" spans="5:11">
      <c r="E41" s="23" t="s">
        <v>39</v>
      </c>
      <c r="F41" s="27"/>
      <c r="G41" s="27"/>
      <c r="H41" s="27"/>
      <c r="I41" s="27"/>
      <c r="J41" s="27"/>
      <c r="K41" s="27"/>
    </row>
    <row r="42" spans="5:11">
      <c r="E42" s="25"/>
      <c r="F42" s="27"/>
      <c r="G42" s="27"/>
      <c r="H42" s="27"/>
      <c r="I42" s="27"/>
      <c r="J42" s="27"/>
      <c r="K42" s="27"/>
    </row>
    <row r="43" spans="5:11">
      <c r="E43" s="25"/>
      <c r="F43" s="28" t="s">
        <v>40</v>
      </c>
      <c r="G43" s="27"/>
      <c r="H43" s="27"/>
      <c r="I43" s="27"/>
      <c r="J43" s="27"/>
      <c r="K43" s="27"/>
    </row>
    <row r="44" spans="5:11">
      <c r="E44" s="25"/>
      <c r="F44" s="28"/>
      <c r="G44" s="27"/>
      <c r="H44" s="27"/>
      <c r="I44" s="27"/>
      <c r="J44" s="27"/>
      <c r="K44" s="27"/>
    </row>
    <row r="45" spans="5:11">
      <c r="E45" s="25"/>
      <c r="F45" s="28" t="s">
        <v>41</v>
      </c>
      <c r="G45" s="27"/>
      <c r="H45" s="27"/>
      <c r="I45" s="27"/>
      <c r="J45" s="27"/>
      <c r="K45" s="27"/>
    </row>
    <row r="46" spans="5:11">
      <c r="E46" s="25"/>
      <c r="F46" s="27"/>
      <c r="G46" s="27"/>
      <c r="H46" s="27"/>
      <c r="I46" s="27"/>
      <c r="J46" s="27"/>
      <c r="K46" s="27"/>
    </row>
    <row r="47" spans="5:11">
      <c r="E47" s="25"/>
      <c r="F47" s="27"/>
      <c r="G47" s="28" t="s">
        <v>42</v>
      </c>
      <c r="H47" s="31"/>
      <c r="I47" s="27"/>
      <c r="J47" s="27"/>
      <c r="K47" s="27"/>
    </row>
    <row r="48" spans="5:11">
      <c r="E48" s="25"/>
      <c r="F48" s="27"/>
      <c r="G48" s="31"/>
      <c r="H48" s="9"/>
      <c r="I48" s="27"/>
      <c r="J48" s="27"/>
      <c r="K48" s="27"/>
    </row>
    <row r="49" spans="5:11">
      <c r="E49" s="25"/>
      <c r="F49" s="25"/>
      <c r="G49" s="24" t="s">
        <v>43</v>
      </c>
      <c r="H49" s="25"/>
      <c r="I49" s="25"/>
      <c r="J49" s="25"/>
      <c r="K49" s="25"/>
    </row>
    <row r="50" spans="5:11">
      <c r="E50" s="25"/>
      <c r="F50" s="25"/>
      <c r="G50" s="25"/>
      <c r="H50" s="25"/>
      <c r="I50" s="25"/>
      <c r="J50" s="25"/>
      <c r="K50" s="25"/>
    </row>
    <row r="51" spans="5:11">
      <c r="E51" s="25"/>
      <c r="F51" s="25"/>
      <c r="G51" s="25"/>
      <c r="H51" s="25"/>
      <c r="I51" s="25"/>
      <c r="J51" s="25"/>
      <c r="K51" s="25"/>
    </row>
    <row r="52" spans="5:11">
      <c r="E52" s="23" t="s">
        <v>44</v>
      </c>
      <c r="F52" s="25"/>
      <c r="G52" s="25"/>
      <c r="H52" s="25"/>
      <c r="I52" s="25"/>
      <c r="J52" s="25"/>
      <c r="K52" s="25"/>
    </row>
    <row r="53" spans="5:11">
      <c r="E53" s="25"/>
      <c r="F53" s="25"/>
      <c r="G53" s="25"/>
      <c r="H53" s="25"/>
      <c r="I53" s="25"/>
      <c r="J53" s="25"/>
      <c r="K53" s="25"/>
    </row>
    <row r="54" spans="5:11">
      <c r="E54" s="25"/>
      <c r="F54" s="24" t="s">
        <v>45</v>
      </c>
      <c r="G54" s="25"/>
      <c r="H54" s="25"/>
      <c r="I54" s="25"/>
      <c r="J54" s="25"/>
      <c r="K54" s="25"/>
    </row>
    <row r="55" spans="5:11">
      <c r="E55" s="25"/>
      <c r="F55" s="24"/>
      <c r="G55" s="25"/>
      <c r="H55" s="25"/>
      <c r="I55" s="25"/>
      <c r="J55" s="25"/>
      <c r="K55" s="25"/>
    </row>
    <row r="56" spans="5:11">
      <c r="E56" s="25"/>
      <c r="F56" s="24" t="s">
        <v>46</v>
      </c>
      <c r="G56" s="25"/>
      <c r="H56" s="25"/>
      <c r="I56" s="25"/>
      <c r="J56" s="25"/>
      <c r="K56" s="25"/>
    </row>
    <row r="58" spans="5:11">
      <c r="G58" s="24" t="s">
        <v>47</v>
      </c>
      <c r="H58" s="26"/>
    </row>
    <row r="59" spans="5:11">
      <c r="G59" s="24"/>
      <c r="H59" s="26"/>
    </row>
    <row r="60" spans="5:11">
      <c r="G60" s="24" t="s">
        <v>48</v>
      </c>
    </row>
    <row r="63" spans="5:11">
      <c r="E63" s="23" t="s">
        <v>49</v>
      </c>
    </row>
    <row r="65" spans="3:23">
      <c r="F65" s="24" t="s">
        <v>50</v>
      </c>
    </row>
    <row r="66" spans="3:23">
      <c r="F66" s="24"/>
    </row>
    <row r="67" spans="3:23">
      <c r="F67" s="24" t="s">
        <v>51</v>
      </c>
    </row>
    <row r="69" spans="3:23">
      <c r="G69" s="24" t="s">
        <v>52</v>
      </c>
      <c r="H69" s="26"/>
    </row>
    <row r="70" spans="3:23">
      <c r="G70" s="24"/>
      <c r="H70" s="26"/>
    </row>
    <row r="71" spans="3:23">
      <c r="G71" s="24" t="s">
        <v>53</v>
      </c>
    </row>
    <row r="73" spans="3:23" ht="15.75" thickBot="1"/>
    <row r="74" spans="3:23" ht="15.75" thickBot="1">
      <c r="D74" s="3" t="s">
        <v>0</v>
      </c>
      <c r="E74" s="4" t="s">
        <v>4</v>
      </c>
      <c r="J74" s="4" t="s">
        <v>2</v>
      </c>
      <c r="R74" s="1">
        <v>1.2250000000000001</v>
      </c>
      <c r="S74" s="1">
        <v>1.1499999999999999</v>
      </c>
      <c r="T74" s="1">
        <v>60</v>
      </c>
      <c r="U74" s="1">
        <v>60</v>
      </c>
      <c r="V74" s="5" t="s">
        <v>6</v>
      </c>
      <c r="W74" s="2">
        <f>R74*S74*T74*U74</f>
        <v>5071.4999999999991</v>
      </c>
    </row>
    <row r="75" spans="3:23" ht="15.75" thickBot="1"/>
    <row r="76" spans="3:23" ht="15.75" thickBot="1">
      <c r="D76" s="3" t="s">
        <v>1</v>
      </c>
      <c r="E76" s="4" t="s">
        <v>3</v>
      </c>
      <c r="J76" s="4" t="s">
        <v>5</v>
      </c>
      <c r="R76" s="1">
        <v>1.2250000000000001</v>
      </c>
      <c r="S76" s="1">
        <v>2.85</v>
      </c>
      <c r="T76" s="1">
        <v>60</v>
      </c>
      <c r="U76" s="1">
        <v>60</v>
      </c>
      <c r="V76" s="5" t="s">
        <v>6</v>
      </c>
      <c r="W76" s="2">
        <f>R76*S76*T76*U76</f>
        <v>12568.500000000002</v>
      </c>
    </row>
    <row r="78" spans="3:23">
      <c r="F78" s="5"/>
    </row>
    <row r="79" spans="3:23" ht="15.75" thickBot="1">
      <c r="F79" s="5"/>
    </row>
    <row r="80" spans="3:23" ht="18.75">
      <c r="C80" s="17"/>
      <c r="D80" s="18"/>
      <c r="E80" s="18"/>
      <c r="F80" s="20" t="s">
        <v>15</v>
      </c>
      <c r="G80" s="18"/>
      <c r="H80" s="18"/>
      <c r="I80" s="18"/>
      <c r="J80" s="18"/>
      <c r="K80" s="18"/>
      <c r="L80" s="18"/>
      <c r="M80" s="18"/>
      <c r="N80" s="18"/>
      <c r="O80" s="19"/>
    </row>
    <row r="81" spans="3:15">
      <c r="C81" s="8"/>
      <c r="D81" s="9"/>
      <c r="E81" s="9"/>
      <c r="F81" s="9"/>
      <c r="G81" s="9"/>
      <c r="H81" s="9"/>
      <c r="I81" s="9"/>
      <c r="J81" s="9"/>
      <c r="K81" s="9"/>
      <c r="L81" s="9"/>
      <c r="M81" s="9"/>
      <c r="N81" s="9"/>
      <c r="O81" s="10"/>
    </row>
    <row r="82" spans="3:15">
      <c r="C82" s="8"/>
      <c r="D82" s="41" t="s">
        <v>7</v>
      </c>
      <c r="E82" s="42"/>
      <c r="F82" s="43">
        <v>1.7E-5</v>
      </c>
      <c r="G82" s="43">
        <v>6</v>
      </c>
      <c r="H82" s="11" t="s">
        <v>6</v>
      </c>
      <c r="I82" s="43">
        <f>F82*G82</f>
        <v>1.02E-4</v>
      </c>
      <c r="J82" s="11" t="s">
        <v>9</v>
      </c>
      <c r="K82" s="43">
        <f>I82</f>
        <v>1.02E-4</v>
      </c>
      <c r="L82" s="44">
        <v>31536000</v>
      </c>
      <c r="M82" s="11" t="s">
        <v>6</v>
      </c>
      <c r="N82" s="46">
        <f>L82*K82</f>
        <v>3216.672</v>
      </c>
      <c r="O82" s="10"/>
    </row>
    <row r="83" spans="3:15">
      <c r="C83" s="8"/>
      <c r="D83" s="9"/>
      <c r="E83" s="9"/>
      <c r="F83" s="11" t="s">
        <v>16</v>
      </c>
      <c r="G83" s="11" t="s">
        <v>17</v>
      </c>
      <c r="H83" s="11"/>
      <c r="I83" s="11" t="s">
        <v>18</v>
      </c>
      <c r="J83" s="11"/>
      <c r="K83" s="11" t="s">
        <v>18</v>
      </c>
      <c r="L83" s="11" t="s">
        <v>23</v>
      </c>
      <c r="M83" s="11"/>
      <c r="N83" s="12" t="s">
        <v>24</v>
      </c>
      <c r="O83" s="10"/>
    </row>
    <row r="84" spans="3:15">
      <c r="C84" s="8"/>
      <c r="D84" s="9"/>
      <c r="E84" s="9"/>
      <c r="F84" s="11"/>
      <c r="G84" s="11"/>
      <c r="H84" s="11"/>
      <c r="I84" s="11"/>
      <c r="J84" s="11"/>
      <c r="K84" s="11"/>
      <c r="L84" s="11"/>
      <c r="M84" s="11"/>
      <c r="N84" s="12"/>
      <c r="O84" s="10"/>
    </row>
    <row r="85" spans="3:15">
      <c r="C85" s="8"/>
      <c r="D85" s="36" t="s">
        <v>8</v>
      </c>
      <c r="E85" s="37"/>
      <c r="F85" s="38">
        <v>0.03</v>
      </c>
      <c r="G85" s="38">
        <v>6</v>
      </c>
      <c r="H85" s="11" t="s">
        <v>6</v>
      </c>
      <c r="I85" s="39">
        <f>F85*G85</f>
        <v>0.18</v>
      </c>
      <c r="J85" s="11" t="s">
        <v>9</v>
      </c>
      <c r="K85" s="38">
        <f>I85</f>
        <v>0.18</v>
      </c>
      <c r="L85" s="40">
        <f>255*60</f>
        <v>15300</v>
      </c>
      <c r="M85" s="11" t="s">
        <v>6</v>
      </c>
      <c r="N85" s="45">
        <f>L85*K85</f>
        <v>2754</v>
      </c>
      <c r="O85" s="10"/>
    </row>
    <row r="86" spans="3:15">
      <c r="C86" s="8"/>
      <c r="D86" s="9"/>
      <c r="E86" s="9"/>
      <c r="F86" s="11" t="s">
        <v>16</v>
      </c>
      <c r="G86" s="11" t="s">
        <v>17</v>
      </c>
      <c r="H86" s="11"/>
      <c r="I86" s="11" t="s">
        <v>18</v>
      </c>
      <c r="J86" s="11"/>
      <c r="K86" s="11" t="s">
        <v>18</v>
      </c>
      <c r="L86" s="11" t="s">
        <v>23</v>
      </c>
      <c r="M86" s="11"/>
      <c r="N86" s="12" t="s">
        <v>24</v>
      </c>
      <c r="O86" s="10"/>
    </row>
    <row r="87" spans="3:15">
      <c r="C87" s="8"/>
      <c r="D87" s="9"/>
      <c r="E87" s="9"/>
      <c r="F87" s="11"/>
      <c r="G87" s="11"/>
      <c r="H87" s="11"/>
      <c r="I87" s="11"/>
      <c r="J87" s="11"/>
      <c r="K87" s="11"/>
      <c r="L87" s="11"/>
      <c r="M87" s="11"/>
      <c r="N87" s="12"/>
      <c r="O87" s="10"/>
    </row>
    <row r="88" spans="3:15">
      <c r="C88" s="8"/>
      <c r="D88" s="32" t="s">
        <v>12</v>
      </c>
      <c r="E88" s="33"/>
      <c r="F88" s="34">
        <v>0.03</v>
      </c>
      <c r="G88" s="34">
        <v>6</v>
      </c>
      <c r="H88" s="11" t="s">
        <v>6</v>
      </c>
      <c r="I88" s="34">
        <f>F88*G88</f>
        <v>0.18</v>
      </c>
      <c r="J88" s="11" t="s">
        <v>9</v>
      </c>
      <c r="K88" s="34">
        <f>I88</f>
        <v>0.18</v>
      </c>
      <c r="L88" s="35">
        <f>31536000/500</f>
        <v>63072</v>
      </c>
      <c r="M88" s="11" t="s">
        <v>6</v>
      </c>
      <c r="N88" s="47">
        <f>L88*K88</f>
        <v>11352.96</v>
      </c>
      <c r="O88" s="10"/>
    </row>
    <row r="89" spans="3:15">
      <c r="C89" s="8"/>
      <c r="D89" s="9"/>
      <c r="E89" s="9"/>
      <c r="F89" s="11" t="s">
        <v>16</v>
      </c>
      <c r="G89" s="11" t="s">
        <v>17</v>
      </c>
      <c r="H89" s="11"/>
      <c r="I89" s="11" t="s">
        <v>18</v>
      </c>
      <c r="J89" s="11"/>
      <c r="K89" s="11" t="s">
        <v>18</v>
      </c>
      <c r="L89" s="11" t="s">
        <v>23</v>
      </c>
      <c r="M89" s="11"/>
      <c r="N89" s="12" t="s">
        <v>24</v>
      </c>
      <c r="O89" s="10"/>
    </row>
    <row r="90" spans="3:15" ht="15.75" thickBot="1">
      <c r="C90" s="8"/>
      <c r="D90" s="9"/>
      <c r="E90" s="9"/>
      <c r="F90" s="9"/>
      <c r="G90" s="9"/>
      <c r="H90" s="9"/>
      <c r="I90" s="9"/>
      <c r="J90" s="9"/>
      <c r="K90" s="9"/>
      <c r="L90" s="9"/>
      <c r="M90" s="9"/>
      <c r="N90" s="11" t="s">
        <v>10</v>
      </c>
      <c r="O90" s="10"/>
    </row>
    <row r="91" spans="3:15" ht="15.75" thickBot="1">
      <c r="C91" s="8"/>
      <c r="D91" s="9"/>
      <c r="E91" s="9"/>
      <c r="F91" s="21" t="s">
        <v>11</v>
      </c>
      <c r="G91" s="9"/>
      <c r="H91" s="9"/>
      <c r="I91" s="9"/>
      <c r="J91" s="9"/>
      <c r="K91" s="9"/>
      <c r="L91" s="9"/>
      <c r="M91" s="13" t="s">
        <v>25</v>
      </c>
      <c r="N91" s="53">
        <f>N85+N88+N82</f>
        <v>17323.631999999998</v>
      </c>
      <c r="O91" s="10"/>
    </row>
    <row r="92" spans="3:15" ht="15.75" thickBot="1">
      <c r="C92" s="8"/>
      <c r="D92" s="9"/>
      <c r="E92" s="9"/>
      <c r="F92" s="9"/>
      <c r="G92" s="9"/>
      <c r="H92" s="9"/>
      <c r="I92" s="9"/>
      <c r="J92" s="9"/>
      <c r="K92" s="9"/>
      <c r="L92" s="9"/>
      <c r="M92" s="9"/>
      <c r="N92" s="6"/>
      <c r="O92" s="10"/>
    </row>
    <row r="93" spans="3:15" ht="15.75" thickBot="1">
      <c r="C93" s="8"/>
      <c r="D93" s="9"/>
      <c r="E93" s="9"/>
      <c r="F93" s="7" t="s">
        <v>19</v>
      </c>
      <c r="G93" s="7" t="s">
        <v>20</v>
      </c>
      <c r="H93" s="9"/>
      <c r="I93" s="9"/>
      <c r="J93" s="9"/>
      <c r="K93" s="9"/>
      <c r="L93" s="9"/>
      <c r="M93" s="13" t="s">
        <v>54</v>
      </c>
      <c r="N93" s="51">
        <f>G94</f>
        <v>20285.999999999996</v>
      </c>
      <c r="O93" s="10"/>
    </row>
    <row r="94" spans="3:15" ht="15.75" thickBot="1">
      <c r="C94" s="8"/>
      <c r="D94" s="9"/>
      <c r="E94" s="9"/>
      <c r="F94" s="49">
        <f>W74*2</f>
        <v>10142.999999999998</v>
      </c>
      <c r="G94" s="50">
        <f>W74*4</f>
        <v>20285.999999999996</v>
      </c>
      <c r="H94" s="9"/>
      <c r="I94" s="9"/>
      <c r="J94" s="9"/>
      <c r="K94" s="9"/>
      <c r="L94" s="9"/>
      <c r="M94" s="9"/>
      <c r="N94" s="6"/>
      <c r="O94" s="10"/>
    </row>
    <row r="95" spans="3:15" ht="15.75" thickBot="1">
      <c r="C95" s="8"/>
      <c r="D95" s="9"/>
      <c r="E95" s="9"/>
      <c r="F95" s="13"/>
      <c r="G95" s="13"/>
      <c r="H95" s="9"/>
      <c r="I95" s="9"/>
      <c r="J95" s="9"/>
      <c r="K95" s="9"/>
      <c r="L95" s="9"/>
      <c r="M95" s="13" t="s">
        <v>13</v>
      </c>
      <c r="N95" s="48">
        <f>N93-N91</f>
        <v>2962.3679999999986</v>
      </c>
      <c r="O95" s="10"/>
    </row>
    <row r="96" spans="3:15" ht="15.75" thickBot="1">
      <c r="C96" s="8"/>
      <c r="D96" s="9"/>
      <c r="E96" s="9"/>
      <c r="F96" s="7" t="s">
        <v>21</v>
      </c>
      <c r="G96" s="7" t="s">
        <v>22</v>
      </c>
      <c r="H96" s="9"/>
      <c r="I96" s="9"/>
      <c r="J96" s="9"/>
      <c r="K96" s="9"/>
      <c r="L96" s="9"/>
      <c r="M96" s="9"/>
      <c r="N96" s="6"/>
      <c r="O96" s="10"/>
    </row>
    <row r="97" spans="3:15" ht="15.75" thickBot="1">
      <c r="C97" s="8"/>
      <c r="D97" s="9"/>
      <c r="E97" s="9"/>
      <c r="F97" s="49">
        <f>W76*2</f>
        <v>25137.000000000004</v>
      </c>
      <c r="G97" s="49">
        <f>W76*4</f>
        <v>50274.000000000007</v>
      </c>
      <c r="H97" s="9"/>
      <c r="I97" s="9"/>
      <c r="J97" s="9"/>
      <c r="K97" s="9"/>
      <c r="L97" s="9"/>
      <c r="M97" s="13" t="s">
        <v>14</v>
      </c>
      <c r="N97" s="22">
        <f>N95/N93</f>
        <v>0.14603016858917475</v>
      </c>
      <c r="O97" s="10"/>
    </row>
    <row r="98" spans="3:15" ht="15.75" thickBot="1">
      <c r="C98" s="14"/>
      <c r="D98" s="15"/>
      <c r="E98" s="15"/>
      <c r="F98" s="15"/>
      <c r="G98" s="15"/>
      <c r="H98" s="15"/>
      <c r="I98" s="15"/>
      <c r="J98" s="15"/>
      <c r="K98" s="15"/>
      <c r="L98" s="15"/>
      <c r="M98" s="15"/>
      <c r="N98" s="15"/>
      <c r="O98" s="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2012-03-11T02:27:32Z</dcterms:created>
  <dcterms:modified xsi:type="dcterms:W3CDTF">2012-08-07T00:26:39Z</dcterms:modified>
</cp:coreProperties>
</file>